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niciusgois/Downloads/"/>
    </mc:Choice>
  </mc:AlternateContent>
  <xr:revisionPtr revIDLastSave="0" documentId="13_ncr:10001_{0182F1E0-48EC-5E41-B5CA-F7B813192308}" xr6:coauthVersionLast="45" xr6:coauthVersionMax="45" xr10:uidLastSave="{00000000-0000-0000-0000-000000000000}"/>
  <bookViews>
    <workbookView xWindow="0" yWindow="460" windowWidth="25520" windowHeight="14180" xr2:uid="{F586E1EB-87FA-F24A-8FF7-007BF67553FF}"/>
  </bookViews>
  <sheets>
    <sheet name="REALIDADE DE APORTES ATU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30" i="2"/>
  <c r="R5" i="2"/>
  <c r="R6" i="2" s="1"/>
  <c r="R3" i="2"/>
  <c r="R2" i="2"/>
  <c r="R9" i="2"/>
  <c r="R8" i="2"/>
  <c r="R7" i="2"/>
  <c r="R10" i="2" l="1"/>
  <c r="R12" i="2"/>
  <c r="R11" i="2" l="1"/>
  <c r="C25" i="2"/>
  <c r="R13" i="2"/>
  <c r="H6" i="2" s="1"/>
  <c r="D29" i="2" s="1"/>
  <c r="D28" i="2" s="1"/>
  <c r="H7" i="2"/>
  <c r="R14" i="2" l="1"/>
  <c r="I14" i="2" s="1"/>
  <c r="H9" i="2"/>
</calcChain>
</file>

<file path=xl/sharedStrings.xml><?xml version="1.0" encoding="utf-8"?>
<sst xmlns="http://schemas.openxmlformats.org/spreadsheetml/2006/main" count="37" uniqueCount="35">
  <si>
    <t>IDADE ATUAL</t>
  </si>
  <si>
    <t>IDADE APOSENTADORIA</t>
  </si>
  <si>
    <t>EXPECTATIVA DE VIDA</t>
  </si>
  <si>
    <t>QUANTO QUER TER DE RENDA POR MÊS</t>
  </si>
  <si>
    <t>IDADE DA APOSENTADORIA</t>
  </si>
  <si>
    <t>INFLAÇÃO AO ANO</t>
  </si>
  <si>
    <t>ANOS PARA APOSENTAR</t>
  </si>
  <si>
    <t>MESES PARA APOSENTAR</t>
  </si>
  <si>
    <t>QUANTO QUER TER DE RENDA AO ANO</t>
  </si>
  <si>
    <t>RENDA ANUAL ATUALIZADA</t>
  </si>
  <si>
    <t>RENDA MENSAL ATUALIZADA</t>
  </si>
  <si>
    <t>PATR. NEC.</t>
  </si>
  <si>
    <t>ANOS DE VIDA APÓS APOSENTAR</t>
  </si>
  <si>
    <t xml:space="preserve">TAXA RETORNO </t>
  </si>
  <si>
    <t>PATR. PLAN</t>
  </si>
  <si>
    <t>APORTES MENSAIS</t>
  </si>
  <si>
    <t>SALDO INICIAL</t>
  </si>
  <si>
    <t>DELTA</t>
  </si>
  <si>
    <t>PERÍODO DE ACUMULAÇÃO</t>
  </si>
  <si>
    <t>PERÍODO DA APOSENTADORIA</t>
  </si>
  <si>
    <t>TAXA RETORNO A.A</t>
  </si>
  <si>
    <t>INFLAÇÃO A.A</t>
  </si>
  <si>
    <t>PROTEÇÃO MÍNIMA NECESSÁRIA PARA 5 ANOS</t>
  </si>
  <si>
    <t>RENDA ESTIM. INSS</t>
  </si>
  <si>
    <t>RENDA MENSAL DESEJADA</t>
  </si>
  <si>
    <t>PREVIDÊNCIA PRIVADA: SELECIONAR FUNDO COM BAIXA TAXA DE ADM E COM RETORNO SUPERIOR AO CDI NO LONGO PRAZO.
PROTEÇÃO DE SEGURO DE VIDA: CONTRATAR UMA SEGURADORA QUE CONGELE O SEU RISCO E SUA IDADE, ASSIM A COBERTURA NÃO IRÁ FICAR MAIS CARA A CADA ANO. DESTINAR UM % DO SEGURO EM UM PRODUTO DE VIDA INTEIRA RESGATÁVEL</t>
  </si>
  <si>
    <t>CUSTO DE VIDA MENSAL</t>
  </si>
  <si>
    <t>RENDA</t>
  </si>
  <si>
    <t>CAP. POUPAR</t>
  </si>
  <si>
    <t>RENDA: PREVIDÊNCIA + TÍTULOS DO TESOURO + TÍTULOS CRÉDITO PRIVADO + AÇÕES + FIIS</t>
  </si>
  <si>
    <t>DECLARA O IR DE FORMA COMPLETA E CONTRIBUI COM O INSS - TEM QUE TER UM PGBL</t>
  </si>
  <si>
    <t xml:space="preserve">Contato: </t>
  </si>
  <si>
    <t>https://www.instagram.com/viniciusgois/</t>
  </si>
  <si>
    <t>Quer minha ajuda para montar o seu plano de renda na aposentadoria. Entre em contato pelo whatsapp.</t>
  </si>
  <si>
    <t>➡ https://wa.me/message/KV634Q7DJFOEH1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</si>
</sst>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#,##0.00_);[Red]\(&quot;R$&quot;#,##0.00\)"/>
    <numFmt numFmtId="44" formatCode="_(&quot;R$&quot;* #,##0.00_);_(&quot;R$&quot;* \(#,##0.00\);_(&quot;R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181818"/>
      <name val="Helvetic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9" fontId="0" fillId="0" borderId="1" xfId="2" applyFont="1" applyBorder="1"/>
    <xf numFmtId="44" fontId="0" fillId="0" borderId="1" xfId="1" applyFont="1" applyBorder="1"/>
    <xf numFmtId="8" fontId="0" fillId="0" borderId="1" xfId="0" applyNumberFormat="1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/>
    <xf numFmtId="0" fontId="2" fillId="0" borderId="7" xfId="0" applyFont="1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8" fontId="2" fillId="3" borderId="4" xfId="0" applyNumberFormat="1" applyFont="1" applyFill="1" applyBorder="1"/>
    <xf numFmtId="0" fontId="2" fillId="5" borderId="14" xfId="0" applyFont="1" applyFill="1" applyBorder="1"/>
    <xf numFmtId="8" fontId="2" fillId="5" borderId="15" xfId="0" applyNumberFormat="1" applyFont="1" applyFill="1" applyBorder="1"/>
    <xf numFmtId="0" fontId="2" fillId="5" borderId="10" xfId="0" applyFont="1" applyFill="1" applyBorder="1"/>
    <xf numFmtId="8" fontId="2" fillId="5" borderId="11" xfId="0" applyNumberFormat="1" applyFont="1" applyFill="1" applyBorder="1"/>
    <xf numFmtId="0" fontId="2" fillId="5" borderId="12" xfId="0" applyFont="1" applyFill="1" applyBorder="1"/>
    <xf numFmtId="8" fontId="2" fillId="5" borderId="13" xfId="0" applyNumberFormat="1" applyFont="1" applyFill="1" applyBorder="1"/>
    <xf numFmtId="8" fontId="0" fillId="0" borderId="14" xfId="0" applyNumberFormat="1" applyBorder="1"/>
    <xf numFmtId="0" fontId="0" fillId="0" borderId="19" xfId="0" applyBorder="1"/>
    <xf numFmtId="44" fontId="0" fillId="0" borderId="6" xfId="0" applyNumberFormat="1" applyBorder="1"/>
    <xf numFmtId="44" fontId="0" fillId="0" borderId="1" xfId="0" applyNumberFormat="1" applyBorder="1"/>
    <xf numFmtId="0" fontId="0" fillId="0" borderId="20" xfId="0" applyBorder="1"/>
    <xf numFmtId="0" fontId="0" fillId="0" borderId="22" xfId="0" applyBorder="1"/>
    <xf numFmtId="8" fontId="0" fillId="0" borderId="4" xfId="0" applyNumberFormat="1" applyBorder="1"/>
    <xf numFmtId="44" fontId="2" fillId="0" borderId="15" xfId="0" applyNumberFormat="1" applyFont="1" applyBorder="1"/>
    <xf numFmtId="0" fontId="3" fillId="0" borderId="0" xfId="0" applyFont="1"/>
    <xf numFmtId="9" fontId="0" fillId="6" borderId="11" xfId="2" applyFont="1" applyFill="1" applyBorder="1"/>
    <xf numFmtId="9" fontId="0" fillId="6" borderId="13" xfId="2" applyFont="1" applyFill="1" applyBorder="1"/>
    <xf numFmtId="44" fontId="0" fillId="6" borderId="8" xfId="1" applyFont="1" applyFill="1" applyBorder="1"/>
    <xf numFmtId="44" fontId="0" fillId="6" borderId="8" xfId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0" borderId="1" xfId="3" applyBorder="1"/>
    <xf numFmtId="0" fontId="4" fillId="0" borderId="0" xfId="3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20" xfId="1" applyNumberFormat="1" applyFont="1" applyBorder="1" applyAlignment="1">
      <alignment horizontal="center" vertical="center" wrapText="1"/>
    </xf>
    <xf numFmtId="49" fontId="0" fillId="0" borderId="21" xfId="1" applyNumberFormat="1" applyFont="1" applyBorder="1" applyAlignment="1">
      <alignment horizontal="center" vertical="center" wrapText="1"/>
    </xf>
    <xf numFmtId="49" fontId="0" fillId="0" borderId="22" xfId="1" applyNumberFormat="1" applyFont="1" applyBorder="1" applyAlignment="1">
      <alignment horizontal="center" vertical="center" wrapText="1"/>
    </xf>
    <xf numFmtId="49" fontId="0" fillId="0" borderId="23" xfId="1" applyNumberFormat="1" applyFont="1" applyBorder="1" applyAlignment="1">
      <alignment horizontal="center" vertical="center" wrapText="1"/>
    </xf>
    <xf numFmtId="49" fontId="0" fillId="0" borderId="0" xfId="1" applyNumberFormat="1" applyFont="1" applyBorder="1" applyAlignment="1">
      <alignment horizontal="center" vertical="center" wrapText="1"/>
    </xf>
    <xf numFmtId="49" fontId="0" fillId="0" borderId="24" xfId="1" applyNumberFormat="1" applyFont="1" applyBorder="1" applyAlignment="1">
      <alignment horizontal="center" vertical="center" wrapText="1"/>
    </xf>
    <xf numFmtId="49" fontId="0" fillId="0" borderId="25" xfId="1" applyNumberFormat="1" applyFont="1" applyBorder="1" applyAlignment="1">
      <alignment horizontal="center" vertical="center" wrapText="1"/>
    </xf>
    <xf numFmtId="49" fontId="0" fillId="0" borderId="26" xfId="1" applyNumberFormat="1" applyFont="1" applyBorder="1" applyAlignment="1">
      <alignment horizontal="center" vertical="center" wrapText="1"/>
    </xf>
    <xf numFmtId="49" fontId="0" fillId="0" borderId="27" xfId="1" applyNumberFormat="1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a.me/message/KV634Q7DJFOEH1" TargetMode="External"/><Relationship Id="rId1" Type="http://schemas.openxmlformats.org/officeDocument/2006/relationships/hyperlink" Target="https://www.instagram.com/viniciusgoi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5706-F0F3-9C4E-BEFD-FCD2B51BB9BD}">
  <dimension ref="A1:S43"/>
  <sheetViews>
    <sheetView tabSelected="1" workbookViewId="0">
      <selection activeCell="H3" sqref="H3"/>
    </sheetView>
  </sheetViews>
  <sheetFormatPr baseColWidth="10" defaultRowHeight="16" x14ac:dyDescent="0.2"/>
  <cols>
    <col min="1" max="1" width="22.83203125" style="1" customWidth="1"/>
    <col min="2" max="2" width="12.6640625" style="1" bestFit="1" customWidth="1"/>
    <col min="3" max="3" width="12.33203125" style="1" bestFit="1" customWidth="1"/>
    <col min="4" max="4" width="15.1640625" style="1" bestFit="1" customWidth="1"/>
    <col min="5" max="7" width="10.83203125" style="1"/>
    <col min="8" max="8" width="21.1640625" style="1" bestFit="1" customWidth="1"/>
    <col min="9" max="10" width="13" style="1" bestFit="1" customWidth="1"/>
    <col min="11" max="14" width="10.83203125" style="1"/>
    <col min="15" max="15" width="19.5" style="1" bestFit="1" customWidth="1"/>
    <col min="16" max="16" width="10.83203125" style="1"/>
    <col min="17" max="17" width="34.6640625" style="1" hidden="1" customWidth="1"/>
    <col min="18" max="18" width="13.6640625" style="1" hidden="1" customWidth="1"/>
    <col min="19" max="19" width="10.83203125" style="1" hidden="1" customWidth="1"/>
    <col min="20" max="20" width="0" style="1" hidden="1" customWidth="1"/>
    <col min="21" max="16384" width="10.83203125" style="1"/>
  </cols>
  <sheetData>
    <row r="1" spans="1:19" x14ac:dyDescent="0.2">
      <c r="A1" s="10"/>
      <c r="B1" s="10"/>
    </row>
    <row r="2" spans="1:19" ht="15" customHeight="1" x14ac:dyDescent="0.25">
      <c r="A2" s="17" t="s">
        <v>20</v>
      </c>
      <c r="B2" s="35">
        <v>0.12</v>
      </c>
      <c r="C2" s="9"/>
      <c r="G2" s="34"/>
      <c r="Q2" s="1" t="s">
        <v>13</v>
      </c>
      <c r="R2" s="2">
        <f>B2</f>
        <v>0.12</v>
      </c>
    </row>
    <row r="3" spans="1:19" x14ac:dyDescent="0.2">
      <c r="A3" s="18" t="s">
        <v>21</v>
      </c>
      <c r="B3" s="36">
        <v>0.03</v>
      </c>
      <c r="C3" s="9"/>
      <c r="Q3" s="1" t="s">
        <v>5</v>
      </c>
      <c r="R3" s="2">
        <f>B3</f>
        <v>0.03</v>
      </c>
    </row>
    <row r="4" spans="1:19" x14ac:dyDescent="0.2">
      <c r="A4" s="10"/>
      <c r="G4" s="10"/>
      <c r="H4" s="10"/>
      <c r="R4" s="2"/>
    </row>
    <row r="5" spans="1:19" x14ac:dyDescent="0.2">
      <c r="A5" s="16" t="s">
        <v>26</v>
      </c>
      <c r="B5" s="15" t="s">
        <v>27</v>
      </c>
      <c r="C5" s="15" t="s">
        <v>28</v>
      </c>
      <c r="G5" s="10"/>
      <c r="H5" s="10"/>
      <c r="Q5" s="1" t="s">
        <v>3</v>
      </c>
      <c r="R5" s="3">
        <f>A15-A18</f>
        <v>10000</v>
      </c>
    </row>
    <row r="6" spans="1:19" x14ac:dyDescent="0.2">
      <c r="A6" s="37">
        <v>5000</v>
      </c>
      <c r="B6" s="38">
        <v>6000</v>
      </c>
      <c r="C6" s="38">
        <f>B6-A6</f>
        <v>1000</v>
      </c>
      <c r="F6" s="8"/>
      <c r="G6" s="22" t="s">
        <v>11</v>
      </c>
      <c r="H6" s="23">
        <f>PV(R2,R12,-R13,0)</f>
        <v>3070153.9429752743</v>
      </c>
      <c r="I6" s="32"/>
      <c r="J6" s="4" t="s">
        <v>31</v>
      </c>
      <c r="K6" s="40" t="s">
        <v>32</v>
      </c>
      <c r="Q6" s="1" t="s">
        <v>8</v>
      </c>
      <c r="R6" s="3">
        <f>R5*12</f>
        <v>120000</v>
      </c>
    </row>
    <row r="7" spans="1:19" x14ac:dyDescent="0.2">
      <c r="A7" s="14"/>
      <c r="F7" s="8"/>
      <c r="G7" s="24" t="s">
        <v>14</v>
      </c>
      <c r="H7" s="25">
        <f>FV(R2,R10,-A12*12,-A9,0)</f>
        <v>4602548.5220681978</v>
      </c>
      <c r="Q7" s="1" t="s">
        <v>0</v>
      </c>
      <c r="R7" s="1">
        <f>A23</f>
        <v>25</v>
      </c>
    </row>
    <row r="8" spans="1:19" x14ac:dyDescent="0.2">
      <c r="A8" s="16" t="s">
        <v>16</v>
      </c>
      <c r="B8" s="9"/>
      <c r="G8" s="14"/>
      <c r="H8" s="14"/>
      <c r="Q8" s="1" t="s">
        <v>4</v>
      </c>
      <c r="R8" s="1">
        <f>H23</f>
        <v>65</v>
      </c>
    </row>
    <row r="9" spans="1:19" x14ac:dyDescent="0.2">
      <c r="A9" s="37">
        <v>0</v>
      </c>
      <c r="B9" s="9"/>
      <c r="F9" s="8"/>
      <c r="G9" s="20" t="s">
        <v>17</v>
      </c>
      <c r="H9" s="21">
        <f>H7-H6</f>
        <v>1532394.5790929236</v>
      </c>
      <c r="Q9" s="1" t="s">
        <v>2</v>
      </c>
      <c r="R9" s="1">
        <f>O23</f>
        <v>90</v>
      </c>
    </row>
    <row r="10" spans="1:19" x14ac:dyDescent="0.2">
      <c r="A10" s="14"/>
      <c r="G10" s="11"/>
      <c r="H10" s="11"/>
      <c r="Q10" s="1" t="s">
        <v>6</v>
      </c>
      <c r="R10" s="1">
        <f>R8-R7</f>
        <v>40</v>
      </c>
      <c r="S10" s="1">
        <v>5</v>
      </c>
    </row>
    <row r="11" spans="1:19" x14ac:dyDescent="0.2">
      <c r="A11" s="16" t="s">
        <v>15</v>
      </c>
      <c r="B11" s="9"/>
      <c r="Q11" s="1" t="s">
        <v>7</v>
      </c>
      <c r="R11" s="1">
        <f>R10*12</f>
        <v>480</v>
      </c>
    </row>
    <row r="12" spans="1:19" x14ac:dyDescent="0.2">
      <c r="A12" s="37">
        <v>500</v>
      </c>
      <c r="B12" s="9"/>
      <c r="Q12" s="1" t="s">
        <v>12</v>
      </c>
      <c r="R12" s="1">
        <f>R9-R8</f>
        <v>25</v>
      </c>
    </row>
    <row r="13" spans="1:19" x14ac:dyDescent="0.2">
      <c r="A13" s="11"/>
      <c r="H13" s="10"/>
      <c r="Q13" s="1" t="s">
        <v>9</v>
      </c>
      <c r="R13" s="4">
        <f>FV(R3,R10,0,-R6,0)</f>
        <v>391444.53503988864</v>
      </c>
    </row>
    <row r="14" spans="1:19" x14ac:dyDescent="0.2">
      <c r="A14" s="16" t="s">
        <v>24</v>
      </c>
      <c r="G14" s="7"/>
      <c r="H14" s="12"/>
      <c r="I14" s="19">
        <f>R14</f>
        <v>32620.377919990719</v>
      </c>
      <c r="Q14" s="1" t="s">
        <v>10</v>
      </c>
      <c r="R14" s="4">
        <f>R13/12</f>
        <v>32620.377919990719</v>
      </c>
    </row>
    <row r="15" spans="1:19" x14ac:dyDescent="0.2">
      <c r="A15" s="37">
        <v>10000</v>
      </c>
      <c r="F15" s="5"/>
      <c r="G15" s="8"/>
      <c r="H15" s="12"/>
      <c r="I15" s="9"/>
      <c r="J15" s="6"/>
    </row>
    <row r="16" spans="1:19" x14ac:dyDescent="0.2">
      <c r="A16" s="10"/>
      <c r="E16" s="5"/>
      <c r="G16" s="8"/>
      <c r="H16" s="12"/>
      <c r="I16" s="9"/>
      <c r="K16" s="6"/>
    </row>
    <row r="17" spans="1:16" x14ac:dyDescent="0.2">
      <c r="A17" s="15" t="s">
        <v>23</v>
      </c>
      <c r="B17" s="9"/>
      <c r="D17" s="5"/>
      <c r="G17" s="8"/>
      <c r="H17" s="12"/>
      <c r="I17" s="9"/>
      <c r="L17" s="6"/>
    </row>
    <row r="18" spans="1:16" x14ac:dyDescent="0.2">
      <c r="A18" s="38">
        <v>0</v>
      </c>
      <c r="B18" s="9"/>
      <c r="C18" s="5"/>
      <c r="G18" s="8"/>
      <c r="H18" s="12"/>
      <c r="I18" s="9"/>
      <c r="M18" s="6"/>
    </row>
    <row r="19" spans="1:16" x14ac:dyDescent="0.2">
      <c r="A19" s="11"/>
      <c r="B19" s="5"/>
      <c r="G19" s="8"/>
      <c r="H19" s="12"/>
      <c r="I19" s="9"/>
      <c r="N19" s="6"/>
    </row>
    <row r="20" spans="1:16" x14ac:dyDescent="0.2">
      <c r="A20" s="5"/>
      <c r="G20" s="8"/>
      <c r="H20" s="12"/>
      <c r="I20" s="9"/>
      <c r="O20" s="6"/>
    </row>
    <row r="21" spans="1:16" x14ac:dyDescent="0.2">
      <c r="A21" s="10"/>
      <c r="H21" s="14"/>
      <c r="O21" s="10"/>
    </row>
    <row r="22" spans="1:16" x14ac:dyDescent="0.2">
      <c r="A22" s="13" t="s">
        <v>0</v>
      </c>
      <c r="B22" s="9"/>
      <c r="G22" s="8"/>
      <c r="H22" s="13" t="s">
        <v>1</v>
      </c>
      <c r="I22" s="9"/>
      <c r="N22" s="8"/>
      <c r="O22" s="13" t="s">
        <v>2</v>
      </c>
      <c r="P22" s="9"/>
    </row>
    <row r="23" spans="1:16" x14ac:dyDescent="0.2">
      <c r="A23" s="39">
        <v>25</v>
      </c>
      <c r="B23" s="9"/>
      <c r="G23" s="8"/>
      <c r="H23" s="39">
        <v>65</v>
      </c>
      <c r="I23" s="9"/>
      <c r="N23" s="8"/>
      <c r="O23" s="39">
        <v>90</v>
      </c>
      <c r="P23" s="9"/>
    </row>
    <row r="24" spans="1:16" x14ac:dyDescent="0.2">
      <c r="A24" s="11"/>
      <c r="C24" s="10"/>
      <c r="D24" s="10"/>
      <c r="H24" s="11"/>
      <c r="O24" s="11"/>
    </row>
    <row r="25" spans="1:16" x14ac:dyDescent="0.2">
      <c r="A25" s="10"/>
      <c r="B25" s="30"/>
      <c r="C25" s="42">
        <f>R10</f>
        <v>40</v>
      </c>
      <c r="D25" s="44"/>
      <c r="E25" s="31"/>
      <c r="F25" s="10"/>
      <c r="G25" s="10"/>
    </row>
    <row r="26" spans="1:16" x14ac:dyDescent="0.2">
      <c r="A26" s="42" t="s">
        <v>18</v>
      </c>
      <c r="B26" s="43"/>
      <c r="C26" s="43"/>
      <c r="D26" s="43"/>
      <c r="E26" s="43"/>
      <c r="F26" s="43"/>
      <c r="G26" s="44"/>
      <c r="H26" s="9"/>
      <c r="I26" s="42" t="s">
        <v>19</v>
      </c>
      <c r="J26" s="43"/>
      <c r="K26" s="43"/>
      <c r="L26" s="43"/>
      <c r="M26" s="43"/>
      <c r="N26" s="43"/>
      <c r="O26" s="44"/>
    </row>
    <row r="27" spans="1:16" x14ac:dyDescent="0.2">
      <c r="A27" s="14"/>
      <c r="B27" s="14"/>
      <c r="C27" s="14"/>
      <c r="D27" s="14"/>
      <c r="E27" s="11"/>
      <c r="F27" s="11"/>
      <c r="G27" s="11"/>
    </row>
    <row r="28" spans="1:16" x14ac:dyDescent="0.2">
      <c r="A28" s="26" t="s">
        <v>22</v>
      </c>
      <c r="B28" s="27"/>
      <c r="C28" s="27"/>
      <c r="D28" s="33">
        <f>AVERAGE(D29:D30)*0.5</f>
        <v>178442.31071797732</v>
      </c>
      <c r="E28" s="9"/>
    </row>
    <row r="29" spans="1:16" hidden="1" x14ac:dyDescent="0.2">
      <c r="A29" s="11"/>
      <c r="B29" s="11"/>
      <c r="C29" s="11"/>
      <c r="D29" s="28">
        <f>H6/R10*5</f>
        <v>383769.24287190929</v>
      </c>
    </row>
    <row r="30" spans="1:16" hidden="1" x14ac:dyDescent="0.2">
      <c r="D30" s="29">
        <f>SUM((A12*60)+(A6*60))</f>
        <v>330000</v>
      </c>
    </row>
    <row r="31" spans="1:16" x14ac:dyDescent="0.2">
      <c r="D31" s="29"/>
    </row>
    <row r="32" spans="1:16" x14ac:dyDescent="0.2">
      <c r="I32" s="1" t="s">
        <v>33</v>
      </c>
    </row>
    <row r="33" spans="1:9" x14ac:dyDescent="0.2">
      <c r="A33" s="1" t="s">
        <v>29</v>
      </c>
      <c r="I33" s="41" t="s">
        <v>34</v>
      </c>
    </row>
    <row r="34" spans="1:9" x14ac:dyDescent="0.2">
      <c r="A34" s="1" t="s">
        <v>30</v>
      </c>
    </row>
    <row r="35" spans="1:9" x14ac:dyDescent="0.2">
      <c r="A35" s="45" t="s">
        <v>25</v>
      </c>
      <c r="B35" s="46"/>
      <c r="C35" s="46"/>
      <c r="D35" s="46"/>
      <c r="E35" s="46"/>
      <c r="F35" s="46"/>
      <c r="G35" s="47"/>
    </row>
    <row r="36" spans="1:9" x14ac:dyDescent="0.2">
      <c r="A36" s="48"/>
      <c r="B36" s="49"/>
      <c r="C36" s="49"/>
      <c r="D36" s="49"/>
      <c r="E36" s="49"/>
      <c r="F36" s="49"/>
      <c r="G36" s="50"/>
    </row>
    <row r="37" spans="1:9" x14ac:dyDescent="0.2">
      <c r="A37" s="48"/>
      <c r="B37" s="49"/>
      <c r="C37" s="49"/>
      <c r="D37" s="49"/>
      <c r="E37" s="49"/>
      <c r="F37" s="49"/>
      <c r="G37" s="50"/>
    </row>
    <row r="38" spans="1:9" x14ac:dyDescent="0.2">
      <c r="A38" s="48"/>
      <c r="B38" s="49"/>
      <c r="C38" s="49"/>
      <c r="D38" s="49"/>
      <c r="E38" s="49"/>
      <c r="F38" s="49"/>
      <c r="G38" s="50"/>
    </row>
    <row r="39" spans="1:9" x14ac:dyDescent="0.2">
      <c r="A39" s="48"/>
      <c r="B39" s="49"/>
      <c r="C39" s="49"/>
      <c r="D39" s="49"/>
      <c r="E39" s="49"/>
      <c r="F39" s="49"/>
      <c r="G39" s="50"/>
    </row>
    <row r="40" spans="1:9" x14ac:dyDescent="0.2">
      <c r="A40" s="48"/>
      <c r="B40" s="49"/>
      <c r="C40" s="49"/>
      <c r="D40" s="49"/>
      <c r="E40" s="49"/>
      <c r="F40" s="49"/>
      <c r="G40" s="50"/>
    </row>
    <row r="41" spans="1:9" x14ac:dyDescent="0.2">
      <c r="A41" s="48"/>
      <c r="B41" s="49"/>
      <c r="C41" s="49"/>
      <c r="D41" s="49"/>
      <c r="E41" s="49"/>
      <c r="F41" s="49"/>
      <c r="G41" s="50"/>
    </row>
    <row r="42" spans="1:9" x14ac:dyDescent="0.2">
      <c r="A42" s="48"/>
      <c r="B42" s="49"/>
      <c r="C42" s="49"/>
      <c r="D42" s="49"/>
      <c r="E42" s="49"/>
      <c r="F42" s="49"/>
      <c r="G42" s="50"/>
    </row>
    <row r="43" spans="1:9" x14ac:dyDescent="0.2">
      <c r="A43" s="51"/>
      <c r="B43" s="52"/>
      <c r="C43" s="52"/>
      <c r="D43" s="52"/>
      <c r="E43" s="52"/>
      <c r="F43" s="52"/>
      <c r="G43" s="53"/>
    </row>
  </sheetData>
  <mergeCells count="4">
    <mergeCell ref="A26:G26"/>
    <mergeCell ref="I26:O26"/>
    <mergeCell ref="A35:G43"/>
    <mergeCell ref="C25:D25"/>
  </mergeCells>
  <hyperlinks>
    <hyperlink ref="K6" r:id="rId1" xr:uid="{7A3F2B8F-A202-5246-88B9-E44A9279842B}"/>
    <hyperlink ref="I33" r:id="rId2" display="https://wa.me/message/KV634Q7DJFOEH1" xr:uid="{6949808E-385E-254F-845B-22CC0A0E8254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REALIDADE DE APORTES ATUAL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2023-07-25T15:48:47Z</dcterms:created>
  <dcterms:modified xsi:type="dcterms:W3CDTF">2023-07-28T00:09:11Z</dcterms:modified>
  <cp:category/>
</cp:coreProperties>
</file>